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42" documentId="11_AC8E5BFECF7AE82350DD8549A1A28A4A78DA7722" xr6:coauthVersionLast="47" xr6:coauthVersionMax="47" xr10:uidLastSave="{A8BAD26B-6BA8-4A84-BBC1-93FDD9A54BD6}"/>
  <bookViews>
    <workbookView xWindow="-110" yWindow="-110" windowWidth="19420" windowHeight="10300" xr2:uid="{00000000-000D-0000-FFFF-FFFF00000000}"/>
  </bookViews>
  <sheets>
    <sheet name="MatrizConfusão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2" l="1"/>
  <c r="F8" i="22"/>
  <c r="D8" i="22"/>
  <c r="H5" i="22"/>
  <c r="H6" i="22"/>
  <c r="G8" i="22"/>
  <c r="E8" i="22"/>
  <c r="H4" i="22"/>
  <c r="N16" i="22" l="1"/>
  <c r="P16" i="22"/>
  <c r="M16" i="22"/>
  <c r="H8" i="22"/>
  <c r="N14" i="22"/>
  <c r="O14" i="22"/>
  <c r="P14" i="22"/>
  <c r="O15" i="22"/>
  <c r="P15" i="22"/>
  <c r="M15" i="22"/>
  <c r="M17" i="22"/>
  <c r="N17" i="22"/>
  <c r="O17" i="22"/>
  <c r="I9" i="22"/>
  <c r="G17" i="22" l="1"/>
  <c r="F16" i="22"/>
  <c r="D14" i="22"/>
  <c r="E9" i="22" a="1"/>
  <c r="E9" i="22" s="1"/>
  <c r="F9" i="22" a="1"/>
  <c r="F9" i="22" s="1"/>
  <c r="G9" i="22" a="1"/>
  <c r="G9" i="22" s="1"/>
  <c r="D9" i="22" a="1"/>
  <c r="D9" i="22" s="1"/>
  <c r="D15" i="22"/>
  <c r="E16" i="22"/>
  <c r="D17" i="22"/>
  <c r="D16" i="22"/>
  <c r="G16" i="22"/>
  <c r="F17" i="22"/>
  <c r="F15" i="22"/>
  <c r="E17" i="22"/>
  <c r="G15" i="22"/>
  <c r="E15" i="22"/>
  <c r="E14" i="22"/>
  <c r="F14" i="22"/>
  <c r="G14" i="22"/>
  <c r="D20" i="22" l="1"/>
  <c r="D18" i="22"/>
  <c r="F24" i="22" s="1"/>
  <c r="F18" i="22"/>
  <c r="F26" i="22" s="1"/>
  <c r="E18" i="22"/>
  <c r="F25" i="22" s="1"/>
  <c r="G18" i="22"/>
  <c r="F27" i="22" s="1"/>
  <c r="H17" i="22"/>
  <c r="D27" i="22" s="1"/>
  <c r="E27" i="22" s="1"/>
  <c r="H14" i="22"/>
  <c r="D24" i="22" s="1"/>
  <c r="E24" i="22" s="1"/>
  <c r="H16" i="22"/>
  <c r="D26" i="22" s="1"/>
  <c r="E26" i="22" s="1"/>
  <c r="H15" i="22"/>
  <c r="D25" i="22" s="1"/>
  <c r="E25" i="22" s="1"/>
  <c r="D21" i="22" l="1" a="1"/>
  <c r="D21" i="22" s="1"/>
  <c r="G27" i="22"/>
  <c r="G26" i="22"/>
  <c r="G24" i="22"/>
  <c r="G25" i="22"/>
  <c r="H18" i="22"/>
</calcChain>
</file>

<file path=xl/sharedStrings.xml><?xml version="1.0" encoding="utf-8"?>
<sst xmlns="http://schemas.openxmlformats.org/spreadsheetml/2006/main" count="31" uniqueCount="23">
  <si>
    <t>REFERÊNCIA</t>
  </si>
  <si>
    <t>CLASSIF.</t>
  </si>
  <si>
    <t xml:space="preserve">Pontius, R. G.; Millones, M. Death to Kappa: birth of quantity disagreement and allocation disagreement for accuracy assessment. International Journal of Remote Sensing, 32(15): 4407-4429, 2011 
</t>
  </si>
  <si>
    <t>ni.</t>
  </si>
  <si>
    <t>n.j</t>
  </si>
  <si>
    <t>Ni.</t>
  </si>
  <si>
    <t>N.j</t>
  </si>
  <si>
    <t>pi.</t>
  </si>
  <si>
    <t>p.j</t>
  </si>
  <si>
    <t>Ui</t>
  </si>
  <si>
    <t>O =</t>
  </si>
  <si>
    <t>Pj</t>
  </si>
  <si>
    <t>Olofsson, P. et al. Good practices for estimating area and assessing accuracy of land change. Remote Sens. Environ. 148:42–57, 2014</t>
  </si>
  <si>
    <t>V(Pj)</t>
  </si>
  <si>
    <t>V(Ui)</t>
  </si>
  <si>
    <t>V(O) =</t>
  </si>
  <si>
    <t>Matriz Confusão</t>
  </si>
  <si>
    <t>número de pontos amostrados na classificação da classe i</t>
  </si>
  <si>
    <t>número de pontos amostrados na referência  da classe j</t>
  </si>
  <si>
    <t>Matriz temporária (usada para o cálculo de V(Pj)</t>
  </si>
  <si>
    <t>Área estimada na referência da classe j</t>
  </si>
  <si>
    <t>Área classificada da classe i</t>
  </si>
  <si>
    <t>Matriz Não Enviesada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</si>
</sst>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1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/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</cellXfs>
  <cellStyles count="1">
    <cellStyle name="Normal" xfId="0" builtinId="0"/>
  </cellStyles>
  <dxfs count="20"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7"/>
  <sheetViews>
    <sheetView tabSelected="1" workbookViewId="0"/>
  </sheetViews>
  <sheetFormatPr defaultRowHeight="14.5" x14ac:dyDescent="0.35"/>
  <cols>
    <col min="13" max="14" width="9.26953125" bestFit="1" customWidth="1"/>
    <col min="15" max="15" width="8.81640625" bestFit="1" customWidth="1"/>
    <col min="16" max="16" width="9.26953125" bestFit="1" customWidth="1"/>
  </cols>
  <sheetData>
    <row r="1" spans="2:16" x14ac:dyDescent="0.35">
      <c r="C1" t="s">
        <v>16</v>
      </c>
      <c r="K1" t="s">
        <v>2</v>
      </c>
    </row>
    <row r="2" spans="2:16" x14ac:dyDescent="0.35">
      <c r="D2" s="20" t="s">
        <v>0</v>
      </c>
      <c r="E2" s="21"/>
      <c r="F2" s="21"/>
      <c r="G2" s="21"/>
      <c r="K2" t="s">
        <v>12</v>
      </c>
    </row>
    <row r="3" spans="2:16" x14ac:dyDescent="0.35">
      <c r="D3" s="6">
        <v>1</v>
      </c>
      <c r="E3" s="7">
        <v>2</v>
      </c>
      <c r="F3" s="7">
        <v>3</v>
      </c>
      <c r="G3" s="7">
        <v>4</v>
      </c>
      <c r="H3" s="3" t="s">
        <v>3</v>
      </c>
      <c r="I3" s="3" t="s">
        <v>5</v>
      </c>
    </row>
    <row r="4" spans="2:16" ht="15" customHeight="1" x14ac:dyDescent="0.35">
      <c r="B4" s="22" t="s">
        <v>1</v>
      </c>
      <c r="C4" s="6">
        <v>1</v>
      </c>
      <c r="D4" s="4">
        <v>27</v>
      </c>
      <c r="E4" s="5">
        <v>6</v>
      </c>
      <c r="F4" s="5">
        <v>0</v>
      </c>
      <c r="G4" s="5">
        <v>0</v>
      </c>
      <c r="H4" s="25">
        <f>SUM(D4:G4)</f>
        <v>33</v>
      </c>
      <c r="I4" s="25">
        <v>1000</v>
      </c>
      <c r="K4" t="s">
        <v>3</v>
      </c>
      <c r="L4" t="s">
        <v>17</v>
      </c>
    </row>
    <row r="5" spans="2:16" x14ac:dyDescent="0.35">
      <c r="B5" s="23"/>
      <c r="C5" s="8">
        <v>2</v>
      </c>
      <c r="D5" s="2">
        <v>6</v>
      </c>
      <c r="E5" s="1">
        <v>35</v>
      </c>
      <c r="F5" s="1">
        <v>1</v>
      </c>
      <c r="G5" s="1">
        <v>4</v>
      </c>
      <c r="H5" s="26">
        <f>SUM(D5:G5)</f>
        <v>46</v>
      </c>
      <c r="I5" s="26">
        <v>950</v>
      </c>
      <c r="K5" t="s">
        <v>4</v>
      </c>
      <c r="L5" t="s">
        <v>18</v>
      </c>
    </row>
    <row r="6" spans="2:16" x14ac:dyDescent="0.35">
      <c r="B6" s="23"/>
      <c r="C6" s="8">
        <v>3</v>
      </c>
      <c r="D6" s="2">
        <v>0</v>
      </c>
      <c r="E6" s="1">
        <v>8</v>
      </c>
      <c r="F6" s="1">
        <v>53</v>
      </c>
      <c r="G6" s="1">
        <v>8</v>
      </c>
      <c r="H6" s="26">
        <f>SUM(D6:G6)</f>
        <v>69</v>
      </c>
      <c r="I6" s="26">
        <v>300</v>
      </c>
      <c r="K6" t="s">
        <v>5</v>
      </c>
      <c r="L6" t="s">
        <v>21</v>
      </c>
    </row>
    <row r="7" spans="2:16" x14ac:dyDescent="0.35">
      <c r="B7" s="24"/>
      <c r="C7" s="8">
        <v>4</v>
      </c>
      <c r="D7" s="2">
        <v>0</v>
      </c>
      <c r="E7" s="1">
        <v>0</v>
      </c>
      <c r="F7" s="1">
        <v>0</v>
      </c>
      <c r="G7" s="1">
        <v>52</v>
      </c>
      <c r="H7" s="26">
        <f>SUM(D7:G7)</f>
        <v>52</v>
      </c>
      <c r="I7" s="28">
        <v>250</v>
      </c>
      <c r="K7" t="s">
        <v>6</v>
      </c>
      <c r="L7" t="s">
        <v>20</v>
      </c>
    </row>
    <row r="8" spans="2:16" x14ac:dyDescent="0.35">
      <c r="C8" s="3" t="s">
        <v>4</v>
      </c>
      <c r="D8" s="11">
        <f>SUM(D4:D7)</f>
        <v>33</v>
      </c>
      <c r="E8" s="11">
        <f>SUM(E4:E7)</f>
        <v>49</v>
      </c>
      <c r="F8" s="11">
        <f>SUM(F4:F7)</f>
        <v>54</v>
      </c>
      <c r="G8" s="11">
        <f>SUM(G4:G7)</f>
        <v>64</v>
      </c>
      <c r="H8" s="3">
        <f>SUM(H4:H7)</f>
        <v>200</v>
      </c>
    </row>
    <row r="9" spans="2:16" x14ac:dyDescent="0.35">
      <c r="C9" s="3" t="s">
        <v>6</v>
      </c>
      <c r="D9" s="18">
        <f t="array" ref="D9">SUM($I4:$I7*D4:D7/$H4:$H7)</f>
        <v>942.094861660079</v>
      </c>
      <c r="E9" s="19">
        <f t="array" ref="E9">SUM($I4:$I7*E4:E7/$H4:$H7)</f>
        <v>939.42687747035563</v>
      </c>
      <c r="F9" s="19">
        <f t="array" ref="F9">SUM($I4:$I7*F4:F7/$H4:$H7)</f>
        <v>251.08695652173913</v>
      </c>
      <c r="G9" s="27">
        <f t="array" ref="G9">SUM($I4:$I7*G4:G7/$H4:$H7)</f>
        <v>367.39130434782606</v>
      </c>
      <c r="I9" s="3">
        <f>SUM(I4:I7)</f>
        <v>2500</v>
      </c>
    </row>
    <row r="11" spans="2:16" x14ac:dyDescent="0.35">
      <c r="C11" t="s">
        <v>22</v>
      </c>
      <c r="M11" t="s">
        <v>19</v>
      </c>
    </row>
    <row r="12" spans="2:16" x14ac:dyDescent="0.35">
      <c r="D12" s="20" t="s">
        <v>0</v>
      </c>
      <c r="E12" s="21"/>
      <c r="F12" s="21"/>
      <c r="G12" s="21"/>
      <c r="M12" s="20" t="s">
        <v>0</v>
      </c>
      <c r="N12" s="21"/>
      <c r="O12" s="21"/>
      <c r="P12" s="21"/>
    </row>
    <row r="13" spans="2:16" x14ac:dyDescent="0.35">
      <c r="D13" s="6">
        <v>1</v>
      </c>
      <c r="E13" s="7">
        <v>2</v>
      </c>
      <c r="F13" s="7">
        <v>3</v>
      </c>
      <c r="G13" s="7">
        <v>4</v>
      </c>
      <c r="H13" s="3" t="s">
        <v>7</v>
      </c>
      <c r="M13" s="6">
        <v>1</v>
      </c>
      <c r="N13" s="7">
        <v>2</v>
      </c>
      <c r="O13" s="7">
        <v>3</v>
      </c>
      <c r="P13" s="7">
        <v>4</v>
      </c>
    </row>
    <row r="14" spans="2:16" x14ac:dyDescent="0.35">
      <c r="B14" s="22" t="s">
        <v>1</v>
      </c>
      <c r="C14" s="6">
        <v>1</v>
      </c>
      <c r="D14" s="12">
        <f t="shared" ref="D14:G17" si="0">(D4/$H4)*($I4/$I$9)</f>
        <v>0.32727272727272733</v>
      </c>
      <c r="E14" s="13">
        <f t="shared" si="0"/>
        <v>7.2727272727272738E-2</v>
      </c>
      <c r="F14" s="13">
        <f t="shared" si="0"/>
        <v>0</v>
      </c>
      <c r="G14" s="13">
        <f t="shared" si="0"/>
        <v>0</v>
      </c>
      <c r="H14" s="25">
        <f>SUM(D14:G14)</f>
        <v>0.40000000000000008</v>
      </c>
      <c r="K14" s="22" t="s">
        <v>1</v>
      </c>
      <c r="L14" s="6">
        <v>1</v>
      </c>
      <c r="M14" s="12">
        <v>0</v>
      </c>
      <c r="N14" s="13">
        <f>$I4*$I4*(E4/$H4)*(1-E4/$H4)/($H4-1)</f>
        <v>4648.7603305785124</v>
      </c>
      <c r="O14" s="13">
        <f>$I4*$I4*(F4/$H4)*(1-F4/$H4)/($H4-1)</f>
        <v>0</v>
      </c>
      <c r="P14" s="29">
        <f>$I4*$I4*(G4/$H4)*(1-G4/$H4)/($H4-1)</f>
        <v>0</v>
      </c>
    </row>
    <row r="15" spans="2:16" x14ac:dyDescent="0.35">
      <c r="B15" s="23"/>
      <c r="C15" s="8">
        <v>2</v>
      </c>
      <c r="D15" s="14">
        <f t="shared" si="0"/>
        <v>4.9565217391304345E-2</v>
      </c>
      <c r="E15" s="15">
        <f t="shared" si="0"/>
        <v>0.28913043478260869</v>
      </c>
      <c r="F15" s="15">
        <f t="shared" si="0"/>
        <v>8.2608695652173908E-3</v>
      </c>
      <c r="G15" s="15">
        <f t="shared" si="0"/>
        <v>3.3043478260869563E-2</v>
      </c>
      <c r="H15" s="26">
        <f>SUM(D15:G15)</f>
        <v>0.38</v>
      </c>
      <c r="K15" s="23"/>
      <c r="L15" s="8">
        <v>2</v>
      </c>
      <c r="M15" s="14">
        <f>$I5*$I5*(D5/$H5)*(1-D5/$H5)/($H5-1)</f>
        <v>2274.7321991178324</v>
      </c>
      <c r="N15" s="30">
        <v>0</v>
      </c>
      <c r="O15" s="30">
        <f>$I5*$I5*(F5/$H5)*(1-F5/$H5)/($H5-1)</f>
        <v>426.51228733459357</v>
      </c>
      <c r="P15" s="31">
        <f>$I5*$I5*(G5/$H5)*(1-G5/$H5)/($H5-1)</f>
        <v>1592.3125393824826</v>
      </c>
    </row>
    <row r="16" spans="2:16" x14ac:dyDescent="0.35">
      <c r="B16" s="23"/>
      <c r="C16" s="8">
        <v>3</v>
      </c>
      <c r="D16" s="14">
        <f t="shared" si="0"/>
        <v>0</v>
      </c>
      <c r="E16" s="15">
        <f t="shared" si="0"/>
        <v>1.391304347826087E-2</v>
      </c>
      <c r="F16" s="15">
        <f t="shared" si="0"/>
        <v>9.2173913043478259E-2</v>
      </c>
      <c r="G16" s="15">
        <f t="shared" si="0"/>
        <v>1.391304347826087E-2</v>
      </c>
      <c r="H16" s="26">
        <f>SUM(D16:G16)</f>
        <v>0.12000000000000001</v>
      </c>
      <c r="K16" s="23"/>
      <c r="L16" s="8">
        <v>3</v>
      </c>
      <c r="M16" s="14">
        <f>$I6*$I6*(D6/$H6)*(1-D6/$H6)/($H6-1)</f>
        <v>0</v>
      </c>
      <c r="N16" s="30">
        <f>$I6*$I6*(E6/$H6)*(1-E6/$H6)/($H6-1)</f>
        <v>135.66106972089403</v>
      </c>
      <c r="O16" s="30">
        <v>0</v>
      </c>
      <c r="P16" s="31">
        <f>$I6*$I6*(G6/$H6)*(1-G6/$H6)/($H6-1)</f>
        <v>135.66106972089403</v>
      </c>
    </row>
    <row r="17" spans="2:16" x14ac:dyDescent="0.35">
      <c r="B17" s="24"/>
      <c r="C17" s="8">
        <v>4</v>
      </c>
      <c r="D17" s="14">
        <f t="shared" si="0"/>
        <v>0</v>
      </c>
      <c r="E17" s="15">
        <f t="shared" si="0"/>
        <v>0</v>
      </c>
      <c r="F17" s="15">
        <f t="shared" si="0"/>
        <v>0</v>
      </c>
      <c r="G17" s="15">
        <f t="shared" si="0"/>
        <v>0.1</v>
      </c>
      <c r="H17" s="26">
        <f>SUM(D17:G17)</f>
        <v>0.1</v>
      </c>
      <c r="K17" s="24"/>
      <c r="L17" s="8">
        <v>4</v>
      </c>
      <c r="M17" s="32">
        <f>$I7*$I7*(D7/$H7)*(1-D7/$H7)/($H7-1)</f>
        <v>0</v>
      </c>
      <c r="N17" s="33">
        <f>$I7*$I7*(E7/$H7)*(1-E7/$H7)/($H7-1)</f>
        <v>0</v>
      </c>
      <c r="O17" s="33">
        <f>$I7*$I7*(F7/$H7)*(1-F7/$H7)/($H7-1)</f>
        <v>0</v>
      </c>
      <c r="P17" s="34">
        <v>0</v>
      </c>
    </row>
    <row r="18" spans="2:16" x14ac:dyDescent="0.35">
      <c r="C18" s="3" t="s">
        <v>8</v>
      </c>
      <c r="D18" s="16">
        <f>SUM(D14:D17)</f>
        <v>0.37683794466403164</v>
      </c>
      <c r="E18" s="16">
        <f>SUM(E14:E17)</f>
        <v>0.37577075098814233</v>
      </c>
      <c r="F18" s="16">
        <f>SUM(F14:F17)</f>
        <v>0.10043478260869565</v>
      </c>
      <c r="G18" s="16">
        <f>SUM(G14:G17)</f>
        <v>0.14695652173913043</v>
      </c>
      <c r="H18" s="3">
        <f>SUM(H14:H17)</f>
        <v>1</v>
      </c>
    </row>
    <row r="20" spans="2:16" x14ac:dyDescent="0.35">
      <c r="C20" s="9" t="s">
        <v>10</v>
      </c>
      <c r="D20" s="10">
        <f>SUM(D14,E15,F16,G17)</f>
        <v>0.80857707509881427</v>
      </c>
    </row>
    <row r="21" spans="2:16" x14ac:dyDescent="0.35">
      <c r="C21" s="9" t="s">
        <v>15</v>
      </c>
      <c r="D21" s="10">
        <f t="array" ref="D21">SUMPRODUCT(I4:I7,I4:I7,E24:E27)/(I9^2)</f>
        <v>1.3653678092858065E-3</v>
      </c>
    </row>
    <row r="23" spans="2:16" x14ac:dyDescent="0.35">
      <c r="D23" s="1" t="s">
        <v>9</v>
      </c>
      <c r="E23" s="1" t="s">
        <v>14</v>
      </c>
      <c r="F23" s="1" t="s">
        <v>11</v>
      </c>
      <c r="G23" s="1" t="s">
        <v>13</v>
      </c>
    </row>
    <row r="24" spans="2:16" x14ac:dyDescent="0.35">
      <c r="C24" s="6">
        <v>1</v>
      </c>
      <c r="D24" s="15">
        <f>D14/H14</f>
        <v>0.81818181818181812</v>
      </c>
      <c r="E24" s="17">
        <f>D24*(1-D24)/(H4-1)</f>
        <v>4.6487603305785134E-3</v>
      </c>
      <c r="F24" s="15">
        <f>D14/D18</f>
        <v>0.86847073631214611</v>
      </c>
      <c r="G24" s="17">
        <f>((D9^2)*((1-F24)^2)*D24*(1-D24)/(D8-1)+(F24^2)*SUM(M14:M17))/(D9^2)</f>
        <v>2.0135102333084364E-3</v>
      </c>
    </row>
    <row r="25" spans="2:16" x14ac:dyDescent="0.35">
      <c r="C25" s="8">
        <v>2</v>
      </c>
      <c r="D25" s="15">
        <f>E15/H15</f>
        <v>0.76086956521739124</v>
      </c>
      <c r="E25" s="17">
        <f>D25*(1-D25)/(H5-1)</f>
        <v>4.043268220961984E-3</v>
      </c>
      <c r="F25" s="15">
        <f>E15/E18</f>
        <v>0.76943304933207102</v>
      </c>
      <c r="G25" s="17">
        <f>((E9^2)*((1-F25)^2)*D25*(1-D25)/(E8-1)+(F25^2)*SUM(N14:N17))/(E9^2)</f>
        <v>3.4110679283624263E-3</v>
      </c>
    </row>
    <row r="26" spans="2:16" x14ac:dyDescent="0.35">
      <c r="C26" s="8">
        <v>3</v>
      </c>
      <c r="D26" s="15">
        <f>F16/H16</f>
        <v>0.76811594202898548</v>
      </c>
      <c r="E26" s="17">
        <f>D26*(1-D26)/(H6-1)</f>
        <v>2.6193212004398487E-3</v>
      </c>
      <c r="F26" s="15">
        <f>F16/F18</f>
        <v>0.91774891774891776</v>
      </c>
      <c r="G26" s="17">
        <f>((F9^2)*((1-F26)^2)*D26*(1-D26)/(F8-1)+(F26^2)*SUM(O14:O17))/(F9^2)</f>
        <v>5.7208478280537664E-3</v>
      </c>
    </row>
    <row r="27" spans="2:16" x14ac:dyDescent="0.35">
      <c r="C27" s="8">
        <v>4</v>
      </c>
      <c r="D27" s="15">
        <f>G17/H17</f>
        <v>1</v>
      </c>
      <c r="E27" s="17">
        <f>D27*(1-D27)/(H7-1)</f>
        <v>0</v>
      </c>
      <c r="F27" s="15">
        <f>G17/G18</f>
        <v>0.68047337278106512</v>
      </c>
      <c r="G27" s="17">
        <f>((G9^2)*((1-F27)^2)*D27*(1-D27)/(G8-1)+(F27^2)*SUM(P14:P17))/(G9^2)</f>
        <v>5.9279104034761256E-3</v>
      </c>
    </row>
  </sheetData>
  <mergeCells count="6">
    <mergeCell ref="D2:G2"/>
    <mergeCell ref="B4:B7"/>
    <mergeCell ref="D12:G12"/>
    <mergeCell ref="B14:B17"/>
    <mergeCell ref="M12:P12"/>
    <mergeCell ref="K14:K17"/>
  </mergeCells>
  <conditionalFormatting sqref="C24:C27">
    <cfRule type="cellIs" dxfId="19" priority="6" operator="equal">
      <formula>5</formula>
    </cfRule>
    <cfRule type="cellIs" dxfId="18" priority="7" operator="equal">
      <formula>4</formula>
    </cfRule>
    <cfRule type="cellIs" dxfId="17" priority="8" operator="equal">
      <formula>3</formula>
    </cfRule>
    <cfRule type="cellIs" dxfId="16" priority="9" operator="equal">
      <formula>2</formula>
    </cfRule>
    <cfRule type="cellIs" dxfId="15" priority="10" operator="equal">
      <formula>1</formula>
    </cfRule>
  </conditionalFormatting>
  <conditionalFormatting sqref="D3:G3 C4:C7">
    <cfRule type="cellIs" dxfId="14" priority="16" operator="equal">
      <formula>5</formula>
    </cfRule>
    <cfRule type="cellIs" dxfId="13" priority="17" operator="equal">
      <formula>4</formula>
    </cfRule>
    <cfRule type="cellIs" dxfId="12" priority="18" operator="equal">
      <formula>3</formula>
    </cfRule>
    <cfRule type="cellIs" dxfId="11" priority="19" operator="equal">
      <formula>2</formula>
    </cfRule>
    <cfRule type="cellIs" dxfId="10" priority="20" operator="equal">
      <formula>1</formula>
    </cfRule>
  </conditionalFormatting>
  <conditionalFormatting sqref="D13:G13 C14:C17">
    <cfRule type="cellIs" dxfId="9" priority="11" operator="equal">
      <formula>5</formula>
    </cfRule>
    <cfRule type="cellIs" dxfId="8" priority="12" operator="equal">
      <formula>4</formula>
    </cfRule>
    <cfRule type="cellIs" dxfId="7" priority="13" operator="equal">
      <formula>3</formula>
    </cfRule>
    <cfRule type="cellIs" dxfId="6" priority="14" operator="equal">
      <formula>2</formula>
    </cfRule>
    <cfRule type="cellIs" dxfId="5" priority="15" operator="equal">
      <formula>1</formula>
    </cfRule>
  </conditionalFormatting>
  <conditionalFormatting sqref="M13:P13 L14:L17">
    <cfRule type="cellIs" dxfId="4" priority="1" operator="equal">
      <formula>5</formula>
    </cfRule>
    <cfRule type="cellIs" dxfId="3" priority="2" operator="equal">
      <formula>4</formula>
    </cfRule>
    <cfRule type="cellIs" dxfId="2" priority="3" operator="equal">
      <formula>3</formula>
    </cfRule>
    <cfRule type="cellIs" dxfId="1" priority="4" operator="equal">
      <formula>2</formula>
    </cfRule>
    <cfRule type="cellIs" dxfId="0" priority="5" operator="equal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MatrizConfusão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2011-05-16T23:35:29Z</dcterms:created>
  <dcterms:modified xsi:type="dcterms:W3CDTF">2025-08-07T17:06:43Z</dcterms:modified>
</cp:coreProperties>
</file>